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<sst xmlns="http://schemas.openxmlformats.org/spreadsheetml/2006/main" count="136" uniqueCount="99">
  <si>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</si>
  <si>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</si>
  <si>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</si>
  <si>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</si>
  <si>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</si>
  <si>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</si>
  <si>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</si>
  <si>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</si>
  <si>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</si>
  <si>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</si>
  <si>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</si>
  <si>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</si>
  <si>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</si>
  <si>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</si>
  <si>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</si>
  <si>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</si>
  <si>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</si>
  <si>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</si>
  <si>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</si>
  <si>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</si>
  <si>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</si>
  <si>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</si>
  <si>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</si>
  <si>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</si>
  <si>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</si>
  <si>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</si>
  <si>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</si>
  <si>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</si>
  <si>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</si>
  <si>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</si>
  <si>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</si>
  <si>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</si>
  <si>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</si>
  <si>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</si>
  <si>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</si>
  <si>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</si>
  <si>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</si>
  <si>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</si>
  <si>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</si>
  <si>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</si>
  <si>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</si>
  <si>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</si>
  <si>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</si>
  <si>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</si>
  <si>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</si>
  <si>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</si>
  <si>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</si>
  <si>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</si>
  <si>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</si>
  <si>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</si>
  <si>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</si>
  <si>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</si>
  <si>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</si>
  <si>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</si>
  <si>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</si>
  <si>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</si>
  <si>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</si>
  <si>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</si>
  <si>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</si>
  <si>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</si>
  <si>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</si>
  <si>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</si>
  <si>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</si>
  <si>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</si>
  <si>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</si>
  <si>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</si>
  <si>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</si>
  <si>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</si>
  <si>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</si>
  <si>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</si>
  <si>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</si>
  <si>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</si>
  <si>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</si>
  <si>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</si>
  <si>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</si>
  <si>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</si>
  <si>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</si>
  <si>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</si>
  <si>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</si>
  <si>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</si>
  <si>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</si>
  <si>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</si>
  <si>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</si>
  <si>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</si>
  <si>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</si>
  <si>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</si>
  <si>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</si>
  <si>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</si>
  <si>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</si>
  <si>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</si>
  <si>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</si>
  <si>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</si>
  <si>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</si>
  <si>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</si>
  <si>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</si>
  <si>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</si>
  <si>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</si>
  <si>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04/2018</t>
  </si>
  <si>
    <t>Data da Publicação: 20/05/2018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</si>
</sst>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ítulo 6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">
      <selection activeCell="H67" sqref="H6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41">
        <f>64657501.76+1033839.22+13889.74+0+68886.18+1205792.1</f>
        <v>66979909</v>
      </c>
      <c r="D19" s="14"/>
      <c r="E19" s="14"/>
      <c r="F19" s="16"/>
      <c r="G19" s="15"/>
      <c r="H19" s="15"/>
      <c r="I19" s="15"/>
      <c r="J19" s="15"/>
    </row>
    <row r="20" spans="1:10" s="4" customFormat="1" ht="18.75" customHeight="1">
      <c r="A20" s="12" t="s">
        <v>15</v>
      </c>
      <c r="B20" s="12" t="s">
        <v>16</v>
      </c>
      <c r="C20" s="41">
        <f>22675191.81+2614611.37+0</f>
        <v>25289803.18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17</v>
      </c>
      <c r="B21" s="12" t="s">
        <v>18</v>
      </c>
      <c r="C21" s="41">
        <f>101840+356.42+11427679.43+1899.68</f>
        <v>11531775.53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19</v>
      </c>
      <c r="B22" s="12" t="s">
        <v>20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21</v>
      </c>
      <c r="C23" s="13">
        <f>SUM(C19:C22)</f>
        <v>103801487.71000001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22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13</v>
      </c>
      <c r="B27" s="12" t="s">
        <v>23</v>
      </c>
      <c r="C27" s="41">
        <f>38438.28</f>
        <v>38438.28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15</v>
      </c>
      <c r="B28" s="12" t="s">
        <v>24</v>
      </c>
      <c r="C28" s="41">
        <f>3496661.6</f>
        <v>3496661.6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17</v>
      </c>
      <c r="B29" s="12" t="s">
        <v>25</v>
      </c>
      <c r="C29" s="41">
        <f>531143.83</f>
        <v>531143.83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19</v>
      </c>
      <c r="B30" s="12" t="s">
        <v>26</v>
      </c>
      <c r="C30" s="41">
        <f>3424805.09+2057.11</f>
        <v>3426862.1999999997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27</v>
      </c>
      <c r="B31" s="12" t="s">
        <v>28</v>
      </c>
      <c r="C31" s="41">
        <f>585628.96+0+152.32</f>
        <v>585781.2799999999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29</v>
      </c>
      <c r="B32" s="12" t="s">
        <v>30</v>
      </c>
      <c r="C32" s="41">
        <f>66539</f>
        <v>66539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31</v>
      </c>
      <c r="B33" s="12" t="s">
        <v>32</v>
      </c>
      <c r="C33" s="41">
        <f>1752786.6+119545.96+425995.74</f>
        <v>2298328.3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33</v>
      </c>
      <c r="B34" s="12" t="s">
        <v>34</v>
      </c>
      <c r="C34" s="41">
        <f>717208.49+836812.7</f>
        <v>1554021.19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35</v>
      </c>
      <c r="B35" s="12" t="s">
        <v>36</v>
      </c>
      <c r="C35" s="41">
        <f>123315.16</f>
        <v>123315.16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37</v>
      </c>
      <c r="B36" s="12" t="s">
        <v>38</v>
      </c>
      <c r="C36" s="41">
        <f>603199.14</f>
        <v>603199.14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39</v>
      </c>
      <c r="B37" s="12" t="s">
        <v>40</v>
      </c>
      <c r="C37" s="41">
        <f>88890.01</f>
        <v>88890.01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41</v>
      </c>
      <c r="B38" s="12" t="s">
        <v>42</v>
      </c>
      <c r="C38" s="41">
        <f>521868.45</f>
        <v>521868.45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43</v>
      </c>
      <c r="B39" s="12" t="s">
        <v>44</v>
      </c>
      <c r="C39" s="42">
        <f>579026.41+417.28</f>
        <v>579443.6900000001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45</v>
      </c>
      <c r="B40" s="12" t="s">
        <v>46</v>
      </c>
      <c r="C40" s="41">
        <f>0+750110.07+2246.3</f>
        <v>752356.37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47</v>
      </c>
      <c r="B41" s="12" t="s">
        <v>48</v>
      </c>
      <c r="C41" s="42">
        <f>1667819.75+36014.63</f>
        <v>1703834.38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1" t="s">
        <v>49</v>
      </c>
      <c r="B42" s="21" t="s">
        <v>50</v>
      </c>
      <c r="C42" s="42">
        <f>3720+5154.24+0</f>
        <v>8874.24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51</v>
      </c>
      <c r="B43" s="12" t="s">
        <v>52</v>
      </c>
      <c r="C43" s="42">
        <f>652311.55+249132.14+46097.48</f>
        <v>947541.17</v>
      </c>
      <c r="D43" s="14"/>
      <c r="E43" s="14"/>
      <c r="F43" s="16"/>
      <c r="G43" s="14"/>
      <c r="H43" s="14"/>
      <c r="I43" s="15"/>
      <c r="J43" s="15"/>
    </row>
    <row r="44" spans="1:10" s="4" customFormat="1" ht="17.25" customHeight="1">
      <c r="A44" s="12" t="s">
        <v>53</v>
      </c>
      <c r="B44" s="12" t="s">
        <v>54</v>
      </c>
      <c r="C44" s="42">
        <f>60225+52224.3</f>
        <v>112449.3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55</v>
      </c>
      <c r="B45" s="12" t="s">
        <v>56</v>
      </c>
      <c r="C45" s="41">
        <v>1170.8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57</v>
      </c>
      <c r="B46" s="12" t="s">
        <v>58</v>
      </c>
      <c r="C46" s="42">
        <f>0</f>
        <v>0</v>
      </c>
      <c r="D46" s="14"/>
      <c r="E46" s="14"/>
      <c r="F46" s="16"/>
      <c r="G46" s="15"/>
      <c r="H46" s="15"/>
      <c r="I46" s="15"/>
      <c r="J46" s="15"/>
      <c r="K46" s="22"/>
      <c r="L46" s="23"/>
    </row>
    <row r="47" spans="1:12" s="4" customFormat="1" ht="17.25" customHeight="1">
      <c r="A47" s="12" t="s">
        <v>59</v>
      </c>
      <c r="B47" s="12" t="s">
        <v>60</v>
      </c>
      <c r="C47" s="41">
        <f>0</f>
        <v>0</v>
      </c>
      <c r="D47" s="14"/>
      <c r="E47" s="14"/>
      <c r="F47" s="16"/>
      <c r="G47" s="16"/>
      <c r="H47" s="15"/>
      <c r="I47" s="15"/>
      <c r="J47" s="15"/>
      <c r="K47" s="22"/>
      <c r="L47" s="23"/>
    </row>
    <row r="48" spans="1:12" s="4" customFormat="1" ht="17.25" customHeight="1">
      <c r="A48" s="12" t="s">
        <v>61</v>
      </c>
      <c r="B48" s="12" t="s">
        <v>62</v>
      </c>
      <c r="C48" s="41">
        <f>62189.39</f>
        <v>62189.39</v>
      </c>
      <c r="D48" s="14"/>
      <c r="E48" s="14"/>
      <c r="F48" s="16"/>
      <c r="G48" s="16"/>
      <c r="H48" s="15"/>
      <c r="I48" s="15"/>
      <c r="J48" s="15"/>
      <c r="K48" s="22"/>
      <c r="L48" s="9"/>
    </row>
    <row r="49" spans="1:12" s="4" customFormat="1" ht="17.25" customHeight="1">
      <c r="A49" s="12" t="s">
        <v>63</v>
      </c>
      <c r="B49" s="12" t="s">
        <v>64</v>
      </c>
      <c r="C49" s="41">
        <f>0</f>
        <v>0</v>
      </c>
      <c r="D49" s="14"/>
      <c r="E49" s="14"/>
      <c r="F49" s="16"/>
      <c r="G49" s="16"/>
      <c r="H49" s="15"/>
      <c r="I49" s="15"/>
      <c r="J49" s="15"/>
      <c r="K49" s="22"/>
      <c r="L49" s="9"/>
    </row>
    <row r="50" spans="1:13" s="4" customFormat="1" ht="31.5" customHeight="1">
      <c r="A50" s="12" t="s">
        <v>65</v>
      </c>
      <c r="B50" s="12" t="s">
        <v>66</v>
      </c>
      <c r="C50" s="41">
        <f>170467.75-62189.39-0-1170.8-0-0</f>
        <v>107107.56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41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69</v>
      </c>
      <c r="B52" s="12" t="s">
        <v>70</v>
      </c>
      <c r="C52" s="41">
        <f>0+7041.29+3857.23+9649.29+425050+11722.77+26905+0+0+2532+0+7800+7894.64+9140+24931.77+257874.81+49070.41+8513.09+16080+332.95+100.32+38.05+18727.8+1312.14+433.52+4104+61+683.25+43453.27+14577.89+22628.1-391-2637.15+92906+0+24451.03+38328.48+2850.96+27093.01</f>
        <v>1157115.92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21</v>
      </c>
      <c r="C53" s="13">
        <f>SUM(C27:C52)</f>
        <v>18767131.259999998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71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F56" s="24"/>
      <c r="G56" s="15"/>
      <c r="H56" s="15"/>
      <c r="I56" s="15"/>
      <c r="J56" s="15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17</v>
      </c>
      <c r="B59" s="12" t="s">
        <v>74</v>
      </c>
      <c r="C59" s="13">
        <f>119200</f>
        <v>119200</v>
      </c>
      <c r="D59" s="14"/>
      <c r="E59" s="1"/>
      <c r="F59" s="14"/>
      <c r="G59" s="15"/>
      <c r="H59" s="15"/>
      <c r="I59" s="15"/>
      <c r="J59" s="15"/>
    </row>
    <row r="60" spans="1:10" s="4" customFormat="1" ht="15">
      <c r="A60" s="12" t="s">
        <v>19</v>
      </c>
      <c r="B60" s="12" t="s">
        <v>75</v>
      </c>
      <c r="C60" s="42">
        <v>33877.57</v>
      </c>
      <c r="D60" s="14"/>
      <c r="E60" s="1"/>
      <c r="F60" s="14"/>
      <c r="G60" s="15"/>
      <c r="H60" s="15"/>
      <c r="I60" s="15"/>
      <c r="J60" s="15"/>
    </row>
    <row r="61" spans="1:10" s="4" customFormat="1" ht="16.5" customHeight="1">
      <c r="A61" s="12" t="s">
        <v>27</v>
      </c>
      <c r="B61" s="12" t="s">
        <v>76</v>
      </c>
      <c r="C61" s="41">
        <f>6538+76438+5985+47800+927.95</f>
        <v>137688.95</v>
      </c>
      <c r="D61" s="14"/>
      <c r="E61" s="1"/>
      <c r="F61" s="14"/>
      <c r="G61" s="15"/>
      <c r="H61" s="15"/>
      <c r="I61" s="15"/>
      <c r="J61" s="15"/>
    </row>
    <row r="62" spans="1:10" s="4" customFormat="1" ht="16.5" customHeight="1">
      <c r="A62" s="12"/>
      <c r="B62" s="12" t="s">
        <v>21</v>
      </c>
      <c r="C62" s="13">
        <f>SUM(C57:C61)</f>
        <v>290766.52</v>
      </c>
      <c r="D62" s="14"/>
      <c r="F62" s="14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F63" s="16"/>
      <c r="G63" s="15"/>
      <c r="H63" s="15"/>
      <c r="I63" s="15"/>
      <c r="J63" s="15"/>
    </row>
    <row r="64" spans="1:10" s="4" customFormat="1" ht="17.25" customHeight="1">
      <c r="A64" s="5" t="s">
        <v>77</v>
      </c>
      <c r="C64" s="1"/>
      <c r="D64" s="14"/>
      <c r="F64" s="16"/>
      <c r="G64" s="15"/>
      <c r="H64" s="15"/>
      <c r="I64" s="15"/>
      <c r="J64" s="15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4"/>
      <c r="F65" s="16"/>
      <c r="G65" s="15"/>
      <c r="H65" s="15"/>
      <c r="I65" s="15"/>
      <c r="J65" s="15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4"/>
      <c r="F66" s="16"/>
      <c r="G66" s="15"/>
      <c r="H66" s="15"/>
      <c r="I66" s="15"/>
      <c r="J66" s="15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4"/>
      <c r="E68" s="16"/>
      <c r="F68" s="20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20"/>
      <c r="G69" s="15"/>
      <c r="H69" s="15"/>
      <c r="I69" s="15"/>
      <c r="J69" s="15"/>
    </row>
    <row r="70" spans="1:10" s="4" customFormat="1" ht="33.75" customHeight="1">
      <c r="A70" s="38" t="s">
        <v>80</v>
      </c>
      <c r="B70" s="38"/>
      <c r="C70" s="38"/>
      <c r="D70" s="14"/>
      <c r="E70" s="14"/>
      <c r="F70" s="20"/>
      <c r="G70" s="15"/>
      <c r="H70" s="15"/>
      <c r="I70" s="15"/>
      <c r="J70" s="15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4"/>
      <c r="F71" s="20"/>
      <c r="G71" s="15"/>
      <c r="H71" s="15"/>
      <c r="I71" s="15"/>
      <c r="J71" s="15"/>
    </row>
    <row r="72" spans="1:10" s="4" customFormat="1" ht="17.25" customHeight="1">
      <c r="A72" s="12" t="s">
        <v>13</v>
      </c>
      <c r="B72" s="12" t="s">
        <v>82</v>
      </c>
      <c r="C72" s="41">
        <f>78478464.14+22008897.04+3671009.74</f>
        <v>104158370.92</v>
      </c>
      <c r="D72" s="14"/>
      <c r="E72" s="14"/>
      <c r="F72" s="25"/>
      <c r="G72" s="26"/>
      <c r="H72" s="26"/>
      <c r="I72" s="26"/>
      <c r="J72" s="15"/>
    </row>
    <row r="73" spans="1:10" s="4" customFormat="1" ht="17.25" customHeight="1">
      <c r="A73" s="12" t="s">
        <v>15</v>
      </c>
      <c r="B73" s="12" t="s">
        <v>83</v>
      </c>
      <c r="C73" s="41">
        <f>20726736.33+0</f>
        <v>20726736.33</v>
      </c>
      <c r="D73" s="14"/>
      <c r="E73" s="14"/>
      <c r="F73" s="25"/>
      <c r="G73" s="26"/>
      <c r="H73" s="26"/>
      <c r="I73" s="26"/>
      <c r="J73" s="15"/>
    </row>
    <row r="74" spans="1:10" s="4" customFormat="1" ht="17.25" customHeight="1">
      <c r="A74" s="12" t="s">
        <v>17</v>
      </c>
      <c r="B74" s="12" t="s">
        <v>84</v>
      </c>
      <c r="C74" s="42">
        <f>982457</f>
        <v>982457</v>
      </c>
      <c r="D74" s="14"/>
      <c r="E74" s="14"/>
      <c r="F74" s="25"/>
      <c r="G74" s="26"/>
      <c r="H74" s="26"/>
      <c r="I74" s="26"/>
      <c r="J74" s="15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4"/>
      <c r="E75" s="14"/>
      <c r="F75" s="25"/>
      <c r="G75" s="27"/>
      <c r="H75" s="27"/>
      <c r="I75" s="26"/>
      <c r="J75" s="15"/>
    </row>
    <row r="76" spans="1:10" s="4" customFormat="1" ht="17.25" customHeight="1">
      <c r="A76" s="12"/>
      <c r="B76" s="12" t="s">
        <v>21</v>
      </c>
      <c r="C76" s="13">
        <f>SUM(C72:C75)</f>
        <v>125867564.25</v>
      </c>
      <c r="D76" s="14"/>
      <c r="E76" s="14"/>
      <c r="F76" s="25"/>
      <c r="G76" s="26"/>
      <c r="H76" s="26"/>
      <c r="I76" s="26"/>
      <c r="J76" s="15"/>
    </row>
    <row r="77" spans="1:10" s="4" customFormat="1" ht="21" customHeight="1">
      <c r="A77" s="5"/>
      <c r="C77" s="1"/>
      <c r="D77" s="14"/>
      <c r="E77" s="14"/>
      <c r="F77" s="25"/>
      <c r="G77" s="26"/>
      <c r="H77" s="26"/>
      <c r="I77" s="26"/>
      <c r="J77" s="15"/>
    </row>
    <row r="78" spans="1:10" s="4" customFormat="1" ht="18" customHeight="1">
      <c r="A78" s="5" t="s">
        <v>86</v>
      </c>
      <c r="C78" s="1"/>
      <c r="D78" s="14"/>
      <c r="E78" s="14"/>
      <c r="F78" s="25"/>
      <c r="G78" s="27"/>
      <c r="H78" s="27"/>
      <c r="I78" s="26"/>
      <c r="J78" s="15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4"/>
      <c r="F79" s="25"/>
      <c r="G79" s="26"/>
      <c r="H79" s="26"/>
      <c r="I79" s="26"/>
      <c r="J79" s="15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4"/>
      <c r="E80" s="14"/>
      <c r="F80" s="25"/>
      <c r="G80" s="27"/>
      <c r="H80" s="27"/>
      <c r="I80" s="26"/>
      <c r="J80" s="15"/>
    </row>
    <row r="81" spans="1:10" s="4" customFormat="1" ht="16.5" customHeight="1">
      <c r="A81" s="12" t="s">
        <v>15</v>
      </c>
      <c r="B81" s="12" t="s">
        <v>89</v>
      </c>
      <c r="C81" s="41">
        <f>3876562+1660870.71+426.94</f>
        <v>5537859.65</v>
      </c>
      <c r="D81" s="14"/>
      <c r="E81" s="14"/>
      <c r="F81" s="25"/>
      <c r="G81" s="26"/>
      <c r="H81" s="26"/>
      <c r="I81" s="26"/>
      <c r="J81" s="15"/>
    </row>
    <row r="82" spans="1:10" s="4" customFormat="1" ht="16.5" customHeight="1">
      <c r="A82" s="12" t="s">
        <v>17</v>
      </c>
      <c r="B82" s="12" t="s">
        <v>90</v>
      </c>
      <c r="C82" s="41">
        <v>14018.5</v>
      </c>
      <c r="D82" s="14"/>
      <c r="E82" s="14"/>
      <c r="F82" s="25"/>
      <c r="G82" s="26"/>
      <c r="H82" s="26"/>
      <c r="I82" s="26"/>
      <c r="J82" s="15"/>
    </row>
    <row r="83" spans="1:10" s="4" customFormat="1" ht="16.5" customHeight="1">
      <c r="A83" s="12" t="s">
        <v>19</v>
      </c>
      <c r="B83" s="12" t="s">
        <v>91</v>
      </c>
      <c r="C83" s="42">
        <f>13269032.8-1660870.71-14018.5-426.94-3876562</f>
        <v>7717154.65</v>
      </c>
      <c r="D83" s="14"/>
      <c r="E83" s="14"/>
      <c r="F83" s="25"/>
      <c r="G83" s="26"/>
      <c r="H83" s="26"/>
      <c r="I83" s="26"/>
      <c r="J83" s="15"/>
    </row>
    <row r="84" spans="1:10" s="4" customFormat="1" ht="16.5" customHeight="1">
      <c r="A84" s="12"/>
      <c r="B84" s="12" t="s">
        <v>21</v>
      </c>
      <c r="C84" s="13">
        <f>SUM(C80:C83)</f>
        <v>13269032.8</v>
      </c>
      <c r="D84" s="14"/>
      <c r="E84" s="14"/>
      <c r="F84" s="25"/>
      <c r="G84" s="27"/>
      <c r="H84" s="27"/>
      <c r="I84" s="26"/>
      <c r="J84" s="15"/>
    </row>
    <row r="85" spans="1:10" ht="12.75">
      <c r="A85" s="2" t="s">
        <v>92</v>
      </c>
      <c r="D85" s="28"/>
      <c r="E85" s="28"/>
      <c r="F85" s="25"/>
      <c r="G85" s="26"/>
      <c r="H85" s="26"/>
      <c r="I85" s="26"/>
      <c r="J85" s="28"/>
    </row>
    <row r="86" spans="1:10" ht="26.25" customHeight="1">
      <c r="A86" s="39" t="s">
        <v>96</v>
      </c>
      <c r="B86" s="39"/>
      <c r="C86" s="39"/>
      <c r="D86" s="28"/>
      <c r="E86" s="28"/>
      <c r="F86" s="25"/>
      <c r="G86" s="26"/>
      <c r="H86" s="26"/>
      <c r="I86" s="26"/>
      <c r="J86" s="28"/>
    </row>
    <row r="87" spans="1:10" ht="12.75">
      <c r="A87" s="29"/>
      <c r="D87" s="28"/>
      <c r="E87" s="28"/>
      <c r="F87" s="25"/>
      <c r="G87" s="26"/>
      <c r="H87" s="27"/>
      <c r="I87" s="26"/>
      <c r="J87" s="28"/>
    </row>
    <row r="88" spans="1:10" ht="12" customHeight="1">
      <c r="A88" s="40" t="s">
        <v>93</v>
      </c>
      <c r="B88" s="40"/>
      <c r="C88" s="40"/>
      <c r="D88" s="28"/>
      <c r="E88" s="28"/>
      <c r="F88" s="25"/>
      <c r="G88" s="26"/>
      <c r="H88" s="26"/>
      <c r="I88" s="26"/>
      <c r="J88" s="28"/>
    </row>
    <row r="89" spans="1:10" s="32" customFormat="1" ht="24.75" customHeight="1">
      <c r="A89" s="39" t="s">
        <v>94</v>
      </c>
      <c r="B89" s="39"/>
      <c r="C89" s="39"/>
      <c r="D89" s="30"/>
      <c r="E89" s="30"/>
      <c r="F89" s="25"/>
      <c r="G89" s="26"/>
      <c r="H89" s="26"/>
      <c r="I89" s="26"/>
      <c r="J89" s="31"/>
    </row>
    <row r="90" spans="1:10" ht="26.25" customHeight="1">
      <c r="A90" s="34" t="s">
        <v>95</v>
      </c>
      <c r="B90" s="34"/>
      <c r="C90" s="34"/>
      <c r="D90" s="28"/>
      <c r="E90" s="28"/>
      <c r="F90" s="28"/>
      <c r="G90" s="33"/>
      <c r="H90" s="33"/>
      <c r="I90" s="33"/>
      <c r="J90" s="33"/>
    </row>
    <row r="91" spans="1:3" ht="24.75" customHeight="1">
      <c r="A91" s="35"/>
      <c r="B91" s="35"/>
      <c r="C91" s="35"/>
    </row>
    <row r="92" spans="1:3" ht="12.75">
      <c r="A92" s="36"/>
      <c r="B92" s="36"/>
      <c r="C92" s="37"/>
    </row>
    <row r="93" spans="1:3" ht="12.75">
      <c r="A93" s="36"/>
      <c r="B93" s="36"/>
      <c r="C93" s="37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2017-09-14T16:11:29Z</dcterms:created>
  <dcterms:modified xsi:type="dcterms:W3CDTF">2017-09-14T20:28:23Z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